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3002 Actividad de los Órganos Judiciales -Series Estadisticas\Modelos\"/>
    </mc:Choice>
  </mc:AlternateContent>
  <xr:revisionPtr revIDLastSave="0" documentId="13_ncr:1_{15FC9D30-6A91-4AFC-87D4-8D1FADDB22F3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Inicio" sheetId="16" r:id="rId1"/>
    <sheet name="Evolución Total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'Evolución Total'!$B$4:$N$38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5" l="1"/>
  <c r="C37" i="15"/>
  <c r="C36" i="15"/>
  <c r="C35" i="15" l="1"/>
  <c r="C34" i="15"/>
  <c r="C15" i="15" l="1"/>
  <c r="C14" i="15"/>
  <c r="C13" i="15"/>
  <c r="C11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2" i="15" l="1"/>
  <c r="C33" i="15"/>
  <c r="C32" i="15"/>
</calcChain>
</file>

<file path=xl/sharedStrings.xml><?xml version="1.0" encoding="utf-8"?>
<sst xmlns="http://schemas.openxmlformats.org/spreadsheetml/2006/main" count="2" uniqueCount="2">
  <si>
    <t>Evolución</t>
  </si>
  <si>
    <t>Evolución Asuntos en Trámite Final Período/Total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</si>
</sst>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Evolución Asuntos en Tramite al Final del Periodo</a:t>
            </a:r>
          </a:p>
        </c:rich>
      </c:tx>
      <c:layout>
        <c:manualLayout>
          <c:xMode val="edge"/>
          <c:yMode val="edge"/>
          <c:x val="0.28407503863181022"/>
          <c:y val="1.7167407146732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195759937243369"/>
          <c:y val="9.2326030839100806E-2"/>
          <c:w val="0.80946628730232251"/>
          <c:h val="0.85056530282570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'Evolución Total'!$C$10</c:f>
              <c:strCache>
                <c:ptCount val="1"/>
                <c:pt idx="0">
                  <c:v>Evolución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1.1639185257032008E-2"/>
                  <c:y val="-7.3937153419594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D1-4154-8E94-80012D6678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Total'!$B$11:$B$38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'Evolución Total'!$C$11:$C$38</c:f>
              <c:numCache>
                <c:formatCode>0.00%</c:formatCode>
                <c:ptCount val="28"/>
                <c:pt idx="0">
                  <c:v>2.2085976122895756E-2</c:v>
                </c:pt>
                <c:pt idx="1">
                  <c:v>1.6197012819095873E-3</c:v>
                </c:pt>
                <c:pt idx="2">
                  <c:v>-1.1881891330734244E-2</c:v>
                </c:pt>
                <c:pt idx="3">
                  <c:v>1.1424968449551466E-2</c:v>
                </c:pt>
                <c:pt idx="4">
                  <c:v>7.053135484903667E-3</c:v>
                </c:pt>
                <c:pt idx="5">
                  <c:v>-2.7100479916801014E-2</c:v>
                </c:pt>
                <c:pt idx="6">
                  <c:v>2.6560026930618222E-2</c:v>
                </c:pt>
                <c:pt idx="7">
                  <c:v>2.1059949037684787E-2</c:v>
                </c:pt>
                <c:pt idx="8">
                  <c:v>-1.9247970333127834E-2</c:v>
                </c:pt>
                <c:pt idx="9">
                  <c:v>4.1328252877624309E-2</c:v>
                </c:pt>
                <c:pt idx="10">
                  <c:v>7.4143206221280247E-2</c:v>
                </c:pt>
                <c:pt idx="11">
                  <c:v>3.0009180849902735E-2</c:v>
                </c:pt>
                <c:pt idx="12">
                  <c:v>0.15778945172611819</c:v>
                </c:pt>
                <c:pt idx="13">
                  <c:v>0.12463848844562773</c:v>
                </c:pt>
                <c:pt idx="14">
                  <c:v>3.6112153612842937E-2</c:v>
                </c:pt>
                <c:pt idx="15">
                  <c:v>-4.7252471397396391E-2</c:v>
                </c:pt>
                <c:pt idx="16">
                  <c:v>-4.6564872416659207E-2</c:v>
                </c:pt>
                <c:pt idx="17">
                  <c:v>-8.0847769748850273E-2</c:v>
                </c:pt>
                <c:pt idx="18">
                  <c:v>-4.5985610682756611E-2</c:v>
                </c:pt>
                <c:pt idx="19">
                  <c:v>-5.7820158114229699E-2</c:v>
                </c:pt>
                <c:pt idx="20">
                  <c:v>-8.263070800992868E-2</c:v>
                </c:pt>
                <c:pt idx="21">
                  <c:v>6.5592509081798825E-2</c:v>
                </c:pt>
                <c:pt idx="22">
                  <c:v>9.6908082146058436E-2</c:v>
                </c:pt>
                <c:pt idx="23">
                  <c:v>8.5608282368503846E-2</c:v>
                </c:pt>
                <c:pt idx="24">
                  <c:v>0.11314899115256111</c:v>
                </c:pt>
                <c:pt idx="25">
                  <c:v>-5.4311608584472863E-3</c:v>
                </c:pt>
                <c:pt idx="26">
                  <c:v>8.0010494597667334E-2</c:v>
                </c:pt>
                <c:pt idx="27">
                  <c:v>0.17230038639214104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1-4154-8E94-80012D66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82496"/>
        <c:axId val="144598720"/>
      </c:barChart>
      <c:catAx>
        <c:axId val="5028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0"/>
            </a:pPr>
            <a:endParaRPr lang="es-ES"/>
          </a:p>
        </c:txPr>
        <c:crossAx val="144598720"/>
        <c:crosses val="autoZero"/>
        <c:auto val="0"/>
        <c:lblAlgn val="ctr"/>
        <c:lblOffset val="100"/>
        <c:noMultiLvlLbl val="0"/>
      </c:catAx>
      <c:valAx>
        <c:axId val="1445987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28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723900</xdr:colOff>
      <xdr:row>9</xdr:row>
      <xdr:rowOff>28575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677900" cy="1485900"/>
          <a:chOff x="762000" y="28575"/>
          <a:chExt cx="13668375" cy="1485900"/>
        </a:xfrm>
      </xdr:grpSpPr>
      <xdr:sp macro="" textlink="">
        <xdr:nvSpPr>
          <xdr:cNvPr id="3" name="2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EVOLUCIÓN ASUNTOS</a:t>
            </a:r>
            <a:r>
              <a:rPr lang="es-ES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EN TRÁMITE</a:t>
            </a:r>
            <a:r>
              <a:rPr lang="es-ES" sz="20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FINAL PERÍODO/TOTAL NACIONAL</a:t>
            </a:r>
            <a:endPara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PERÍODO 1996-2023</a:t>
            </a:r>
          </a:p>
        </xdr:txBody>
      </xdr:sp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57150</xdr:rowOff>
    </xdr:from>
    <xdr:to>
      <xdr:col>16</xdr:col>
      <xdr:colOff>685800</xdr:colOff>
      <xdr:row>35</xdr:row>
      <xdr:rowOff>104775</xdr:rowOff>
    </xdr:to>
    <xdr:graphicFrame macro="">
      <xdr:nvGraphicFramePr>
        <xdr:cNvPr id="2069" name="2 Gráfico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14</xdr:col>
      <xdr:colOff>504825</xdr:colOff>
      <xdr:row>4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9100" y="1619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EVOLUCIÓN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ASUNTOS EN TRÁMITE AL FINAL DEL PERÍODO</a:t>
          </a:r>
        </a:p>
        <a:p>
          <a:pPr marL="0" algn="ctr"/>
          <a:r>
            <a:rPr lang="es-ES" sz="16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A NIVEL NACIONAL</a:t>
          </a:r>
        </a:p>
      </xdr:txBody>
    </xdr: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723900</xdr:colOff>
      <xdr:row>4</xdr:row>
      <xdr:rowOff>152400</xdr:rowOff>
    </xdr:to>
    <xdr:sp macro="" textlink="">
      <xdr:nvSpPr>
        <xdr:cNvPr id="5" name="4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649200" y="3238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1996-Nacional-1-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1997-Nacional-1-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1998-Nacional-1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1999-Nacional-1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0-Nacional-1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1-Nacional-1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2-Nacional-1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3-Nacional-1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4-Nacional-1-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5-Nacional-1-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6-Nacional-1-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7-Nacional-1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8-Nacional-1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09-Nacional-1-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0-Nacional-1-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1-Nacional-1-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2-Nacional-1-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3-Nacional-1-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4-Nacional-1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5-Nacional-1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6-Nacional-1-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7-Nacional-1-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8-Nacional-1-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19-Nacional-1-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20-Nacional-1-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21-Nacional-1-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22-Nacional-1-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%20PLAN%20NACIONAL%20DE%20ESTADISTICA%20JUDICIAL/3002%20Actividad%20de%20los%20&#211;rganos%20Judiciales%20-Series%20Estadisticas/2023-Nacional-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E59">
            <v>2.2085976122895756E-2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E59">
            <v>1.6197012819095873E-3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E59">
            <v>-1.1881891330734244E-2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E59">
            <v>1.1424968449551466E-2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Tasas"/>
      <sheetName val="Evolución"/>
      <sheetName val="Indicadores"/>
      <sheetName val="Evolucion"/>
      <sheetName val="Juez"/>
      <sheetName val="Datos"/>
      <sheetName val="DatosB"/>
    </sheetNames>
    <sheetDataSet>
      <sheetData sheetId="0"/>
      <sheetData sheetId="1"/>
      <sheetData sheetId="2"/>
      <sheetData sheetId="3"/>
      <sheetData sheetId="4"/>
      <sheetData sheetId="5"/>
      <sheetData sheetId="6">
        <row r="59">
          <cell r="E59">
            <v>7.053135484903667E-3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-2.7100479916801014E-2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2.6560026930618222E-2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2.1059949037684787E-2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-1.9247970333127834E-2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4.1328252877624309E-2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7.4143206221280247E-2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3.0009180849902735E-2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0.15778945172611819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0.12463848844562773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3.6112153612842937E-2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-4.7252471397396391E-2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-4.6564872416659207E-2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-8.0847769748850273E-2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-4.5985610682756611E-2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-5.7820158114229699E-2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-8.263070800992868E-2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  <sheetName val="Hoja1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6.5592509081798825E-2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9.6908082146058436E-2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8.5608282368503846E-2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0.11314899115256111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-5.4311608584472863E-3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8.0010494597667334E-2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"/>
      <sheetName val="NºAsuntos"/>
      <sheetName val="Modulos"/>
      <sheetName val="Resol  Asuntos"/>
      <sheetName val="Ejecu  Sentencias"/>
      <sheetName val="Evolución"/>
      <sheetName val="Tasas"/>
      <sheetName val="Indicadores"/>
      <sheetName val="Evolucion"/>
      <sheetName val="Juez"/>
      <sheetName val="Definiciones"/>
      <sheetName val="Datos"/>
      <sheetName val="DatosB"/>
      <sheetName val="Indicadores CA"/>
      <sheetName val="Indicadores CA Reducida"/>
      <sheetName val="Jueces"/>
      <sheetName val="DatosP"/>
      <sheetName val="Indicadores Penal"/>
      <sheetName val="PyL"/>
      <sheetName val="Resumen"/>
    </sheetNames>
    <sheetDataSet>
      <sheetData sheetId="0"/>
      <sheetData sheetId="1"/>
      <sheetData sheetId="2"/>
      <sheetData sheetId="3"/>
      <sheetData sheetId="4"/>
      <sheetData sheetId="5">
        <row r="60">
          <cell r="E60">
            <v>0.17230038639214104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H14"/>
  <sheetViews>
    <sheetView tabSelected="1" workbookViewId="0"/>
  </sheetViews>
  <sheetFormatPr baseColWidth="10" defaultRowHeight="12.75" x14ac:dyDescent="0.2"/>
  <sheetData>
    <row r="14" spans="2:8" ht="14.25" x14ac:dyDescent="0.2">
      <c r="B14" s="7" t="s">
        <v>1</v>
      </c>
      <c r="C14" s="7"/>
      <c r="D14" s="7"/>
      <c r="E14" s="7"/>
      <c r="F14" s="7"/>
      <c r="G14" s="7"/>
      <c r="H14" s="7"/>
    </row>
  </sheetData>
  <mergeCells count="1">
    <mergeCell ref="B14:H14"/>
  </mergeCells>
  <hyperlinks>
    <hyperlink ref="B14:C14" location="'Evolución Total'!A1" display="Evolución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4:C38"/>
  <sheetViews>
    <sheetView workbookViewId="0"/>
  </sheetViews>
  <sheetFormatPr baseColWidth="10" defaultRowHeight="12.75" x14ac:dyDescent="0.2"/>
  <cols>
    <col min="1" max="1" width="6.28515625" customWidth="1"/>
    <col min="2" max="2" width="20.42578125" customWidth="1"/>
    <col min="3" max="3" width="14.42578125" customWidth="1"/>
  </cols>
  <sheetData>
    <row r="4" spans="2:3" ht="18" x14ac:dyDescent="0.25">
      <c r="B4" s="1"/>
      <c r="C4" s="2"/>
    </row>
    <row r="5" spans="2:3" ht="18" x14ac:dyDescent="0.25">
      <c r="B5" s="1"/>
      <c r="C5" s="2"/>
    </row>
    <row r="6" spans="2:3" ht="18" x14ac:dyDescent="0.25">
      <c r="B6" s="1"/>
      <c r="C6" s="2"/>
    </row>
    <row r="7" spans="2:3" ht="18" x14ac:dyDescent="0.25">
      <c r="B7" s="1"/>
      <c r="C7" s="2"/>
    </row>
    <row r="8" spans="2:3" ht="18" x14ac:dyDescent="0.25">
      <c r="B8" s="1"/>
      <c r="C8" s="2"/>
    </row>
    <row r="9" spans="2:3" ht="13.5" thickBot="1" x14ac:dyDescent="0.25"/>
    <row r="10" spans="2:3" ht="18" x14ac:dyDescent="0.25">
      <c r="B10" s="5"/>
      <c r="C10" s="4" t="s">
        <v>0</v>
      </c>
    </row>
    <row r="11" spans="2:3" ht="15" customHeight="1" thickBot="1" x14ac:dyDescent="0.25">
      <c r="B11" s="3">
        <v>1996</v>
      </c>
      <c r="C11" s="6">
        <f>[1]Evolución!$E$59</f>
        <v>2.2085976122895756E-2</v>
      </c>
    </row>
    <row r="12" spans="2:3" ht="15" customHeight="1" thickBot="1" x14ac:dyDescent="0.25">
      <c r="B12" s="3">
        <v>1997</v>
      </c>
      <c r="C12" s="6">
        <f>[2]Evolución!$E$59</f>
        <v>1.6197012819095873E-3</v>
      </c>
    </row>
    <row r="13" spans="2:3" ht="15" customHeight="1" thickBot="1" x14ac:dyDescent="0.25">
      <c r="B13" s="3">
        <v>1998</v>
      </c>
      <c r="C13" s="6">
        <f>[3]Evolución!$E$59</f>
        <v>-1.1881891330734244E-2</v>
      </c>
    </row>
    <row r="14" spans="2:3" ht="15" customHeight="1" thickBot="1" x14ac:dyDescent="0.25">
      <c r="B14" s="3">
        <v>1999</v>
      </c>
      <c r="C14" s="6">
        <f>[4]Evolución!$E$59</f>
        <v>1.1424968449551466E-2</v>
      </c>
    </row>
    <row r="15" spans="2:3" ht="15" customHeight="1" thickBot="1" x14ac:dyDescent="0.25">
      <c r="B15" s="3">
        <v>2000</v>
      </c>
      <c r="C15" s="6">
        <f>[5]Evolución!$E$59</f>
        <v>7.053135484903667E-3</v>
      </c>
    </row>
    <row r="16" spans="2:3" ht="15" customHeight="1" thickBot="1" x14ac:dyDescent="0.25">
      <c r="B16" s="3">
        <v>2001</v>
      </c>
      <c r="C16" s="6">
        <f>[6]Evolución!$E$60</f>
        <v>-2.7100479916801014E-2</v>
      </c>
    </row>
    <row r="17" spans="2:3" ht="15" customHeight="1" thickBot="1" x14ac:dyDescent="0.25">
      <c r="B17" s="3">
        <v>2002</v>
      </c>
      <c r="C17" s="6">
        <f>[7]Evolución!$E$60</f>
        <v>2.6560026930618222E-2</v>
      </c>
    </row>
    <row r="18" spans="2:3" ht="15" customHeight="1" thickBot="1" x14ac:dyDescent="0.25">
      <c r="B18" s="3">
        <v>2003</v>
      </c>
      <c r="C18" s="6">
        <f>[8]Evolución!$E$60</f>
        <v>2.1059949037684787E-2</v>
      </c>
    </row>
    <row r="19" spans="2:3" ht="15" customHeight="1" thickBot="1" x14ac:dyDescent="0.25">
      <c r="B19" s="3">
        <v>2004</v>
      </c>
      <c r="C19" s="6">
        <f>[9]Evolución!$E$60</f>
        <v>-1.9247970333127834E-2</v>
      </c>
    </row>
    <row r="20" spans="2:3" ht="15" customHeight="1" thickBot="1" x14ac:dyDescent="0.25">
      <c r="B20" s="3">
        <v>2005</v>
      </c>
      <c r="C20" s="6">
        <f>[10]Evolución!$E$60</f>
        <v>4.1328252877624309E-2</v>
      </c>
    </row>
    <row r="21" spans="2:3" ht="15" customHeight="1" thickBot="1" x14ac:dyDescent="0.25">
      <c r="B21" s="3">
        <v>2006</v>
      </c>
      <c r="C21" s="6">
        <f>[11]Evolución!$E$60</f>
        <v>7.4143206221280247E-2</v>
      </c>
    </row>
    <row r="22" spans="2:3" ht="15" customHeight="1" thickBot="1" x14ac:dyDescent="0.25">
      <c r="B22" s="3">
        <v>2007</v>
      </c>
      <c r="C22" s="6">
        <f>[12]Evolución!$E$60</f>
        <v>3.0009180849902735E-2</v>
      </c>
    </row>
    <row r="23" spans="2:3" ht="15" customHeight="1" thickBot="1" x14ac:dyDescent="0.25">
      <c r="B23" s="3">
        <v>2008</v>
      </c>
      <c r="C23" s="6">
        <f>[13]Evolución!$E$60</f>
        <v>0.15778945172611819</v>
      </c>
    </row>
    <row r="24" spans="2:3" ht="15" customHeight="1" thickBot="1" x14ac:dyDescent="0.25">
      <c r="B24" s="3">
        <v>2009</v>
      </c>
      <c r="C24" s="6">
        <f>[14]Evolución!$E$60</f>
        <v>0.12463848844562773</v>
      </c>
    </row>
    <row r="25" spans="2:3" ht="15" customHeight="1" thickBot="1" x14ac:dyDescent="0.25">
      <c r="B25" s="3">
        <v>2010</v>
      </c>
      <c r="C25" s="6">
        <f>[15]Evolución!$E$60</f>
        <v>3.6112153612842937E-2</v>
      </c>
    </row>
    <row r="26" spans="2:3" ht="15" customHeight="1" thickBot="1" x14ac:dyDescent="0.25">
      <c r="B26" s="3">
        <v>2011</v>
      </c>
      <c r="C26" s="6">
        <f>[16]Evolución!$E$60</f>
        <v>-4.7252471397396391E-2</v>
      </c>
    </row>
    <row r="27" spans="2:3" ht="15" customHeight="1" thickBot="1" x14ac:dyDescent="0.25">
      <c r="B27" s="3">
        <v>2012</v>
      </c>
      <c r="C27" s="6">
        <f>[17]Evolución!$E$60</f>
        <v>-4.6564872416659207E-2</v>
      </c>
    </row>
    <row r="28" spans="2:3" ht="15" customHeight="1" thickBot="1" x14ac:dyDescent="0.25">
      <c r="B28" s="3">
        <v>2013</v>
      </c>
      <c r="C28" s="6">
        <f>[18]Evolución!$E$60</f>
        <v>-8.0847769748850273E-2</v>
      </c>
    </row>
    <row r="29" spans="2:3" ht="15" customHeight="1" thickBot="1" x14ac:dyDescent="0.25">
      <c r="B29" s="3">
        <v>2014</v>
      </c>
      <c r="C29" s="6">
        <f>[19]Evolución!$E$60</f>
        <v>-4.5985610682756611E-2</v>
      </c>
    </row>
    <row r="30" spans="2:3" ht="15" customHeight="1" thickBot="1" x14ac:dyDescent="0.25">
      <c r="B30" s="3">
        <v>2015</v>
      </c>
      <c r="C30" s="6">
        <f>[20]Evolución!$E$60</f>
        <v>-5.7820158114229699E-2</v>
      </c>
    </row>
    <row r="31" spans="2:3" ht="15" customHeight="1" thickBot="1" x14ac:dyDescent="0.25">
      <c r="B31" s="3">
        <v>2016</v>
      </c>
      <c r="C31" s="6">
        <f>[21]Evolución!$E$60</f>
        <v>-8.263070800992868E-2</v>
      </c>
    </row>
    <row r="32" spans="2:3" ht="15" customHeight="1" thickBot="1" x14ac:dyDescent="0.25">
      <c r="B32" s="3">
        <v>2017</v>
      </c>
      <c r="C32" s="6">
        <f>[22]Evolución!$E$60</f>
        <v>6.5592509081798825E-2</v>
      </c>
    </row>
    <row r="33" spans="2:3" ht="15" thickBot="1" x14ac:dyDescent="0.25">
      <c r="B33" s="3">
        <v>2018</v>
      </c>
      <c r="C33" s="6">
        <f>[23]Evolución!$E$60</f>
        <v>9.6908082146058436E-2</v>
      </c>
    </row>
    <row r="34" spans="2:3" ht="15" thickBot="1" x14ac:dyDescent="0.25">
      <c r="B34" s="3">
        <v>2019</v>
      </c>
      <c r="C34" s="6">
        <f>[24]Evolución!$E$60</f>
        <v>8.5608282368503846E-2</v>
      </c>
    </row>
    <row r="35" spans="2:3" ht="15" thickBot="1" x14ac:dyDescent="0.25">
      <c r="B35" s="3">
        <v>2020</v>
      </c>
      <c r="C35" s="6">
        <f>[25]Evolución!$E$60</f>
        <v>0.11314899115256111</v>
      </c>
    </row>
    <row r="36" spans="2:3" ht="15" thickBot="1" x14ac:dyDescent="0.25">
      <c r="B36" s="3">
        <v>2021</v>
      </c>
      <c r="C36" s="6">
        <f>[26]Evolución!$E$60</f>
        <v>-5.4311608584472863E-3</v>
      </c>
    </row>
    <row r="37" spans="2:3" ht="15" thickBot="1" x14ac:dyDescent="0.25">
      <c r="B37" s="3">
        <v>2022</v>
      </c>
      <c r="C37" s="6">
        <f>[27]Evolución!$E$60</f>
        <v>8.0010494597667334E-2</v>
      </c>
    </row>
    <row r="38" spans="2:3" ht="15" thickBot="1" x14ac:dyDescent="0.25">
      <c r="B38" s="3">
        <v>2023</v>
      </c>
      <c r="C38" s="6">
        <f>[28]Evolución!$E$60</f>
        <v>0.17230038639214104</v>
      </c>
    </row>
  </sheetData>
  <phoneticPr fontId="1" type="noConversion"/>
  <pageMargins left="0.74803149606299213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36FE292-A087-4110-9C22-B0E0B14A3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3C401-2BC3-473D-8930-187C30CF6B9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5938AE-448C-4B5F-B0F3-64D142F43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Evolución Total</vt:lpstr>
      <vt:lpstr>'Evolución Total'!Área_de_impresión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mruiz</dc:creator>
  <cp:lastModifiedBy>Gregorio Manuel Otero Cuevas</cp:lastModifiedBy>
  <cp:lastPrinted>2012-11-14T09:15:36Z</cp:lastPrinted>
  <dcterms:created xsi:type="dcterms:W3CDTF">2011-03-07T08:39:47Z</dcterms:created>
  <dcterms:modified xsi:type="dcterms:W3CDTF">2024-03-12T10:53:30Z</dcterms:modified>
</cp:coreProperties>
</file>